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0050" yWindow="105" windowWidth="10080" windowHeight="9000" tabRatio="602" activeTab="0"/>
  </bookViews>
  <sheets>
    <sheet name="п.1 доходы 2018" sheetId="21" r:id="rId1"/>
  </sheets>
  <definedNames>
    <definedName name="_xlnm.Print_Titles" localSheetId="0">'п.1 доходы 2018'!$4:$6</definedName>
  </definedNames>
  <calcPr calcId="125725"/>
</workbook>
</file>

<file path=xl/sharedStrings.xml><?xml version="1.0" encoding="utf-8"?>
<sst xmlns="http://schemas.openxmlformats.org/spreadsheetml/2006/main" count="304" uniqueCount="285">
  <si>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</si>
  <si>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</si>
  <si>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</si>
  <si>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</si>
  <si>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</si>
  <si>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</si>
  <si>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</si>
  <si>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</si>
  <si>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</si>
  <si>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</si>
  <si>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</si>
  <si>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</si>
  <si>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</si>
  <si>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</si>
  <si>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</si>
  <si>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</si>
  <si>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</si>
  <si>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</si>
  <si>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</si>
  <si>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</si>
  <si>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</si>
  <si>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</si>
  <si>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</si>
  <si>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</si>
  <si>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</si>
  <si>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</si>
  <si>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</si>
  <si>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</si>
  <si>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</si>
  <si>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</si>
  <si>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</si>
  <si>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</si>
  <si>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</si>
  <si>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</si>
  <si>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</si>
  <si>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</si>
  <si>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</si>
  <si>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</si>
  <si>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</si>
  <si>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</si>
  <si>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</si>
  <si>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</si>
  <si>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</si>
  <si>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</si>
  <si>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</si>
  <si>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</si>
  <si>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</si>
  <si>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</si>
  <si>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</si>
  <si>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</si>
  <si>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</si>
  <si>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</si>
  <si>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</si>
  <si>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</si>
  <si>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</si>
  <si>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</si>
  <si>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</si>
  <si>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</si>
  <si>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</si>
  <si>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</si>
  <si>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</si>
  <si>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</si>
  <si>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</si>
  <si>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</si>
  <si>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</si>
  <si>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</si>
  <si>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</si>
  <si>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</si>
  <si>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</si>
  <si>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</si>
  <si>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</si>
  <si>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</si>
  <si>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</si>
  <si>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</si>
  <si>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</si>
  <si>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</si>
  <si>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</si>
  <si>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</si>
  <si>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</si>
  <si>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</si>
  <si>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</si>
  <si>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</si>
  <si>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</si>
  <si>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</si>
  <si>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</si>
  <si>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</si>
  <si>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</si>
  <si>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</si>
  <si>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</si>
  <si>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</si>
  <si>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</si>
  <si>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</si>
  <si>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</si>
  <si>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</si>
  <si>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</si>
  <si>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</si>
  <si>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</si>
  <si>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</si>
  <si>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</si>
  <si>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</si>
  <si>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</si>
  <si>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</si>
  <si>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</si>
  <si>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</si>
  <si>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</si>
  <si>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(штрафов) и иных сумм в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</si>
  <si>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</si>
  <si>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</si>
  <si>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</si>
  <si>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</si>
  <si>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</si>
  <si>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</si>
  <si>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</si>
  <si>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</si>
  <si>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</si>
  <si>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</si>
  <si>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</si>
  <si>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</si>
  <si>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</si>
  <si>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</si>
  <si>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</si>
  <si>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</si>
  <si>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</si>
  <si>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</si>
  <si>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</si>
  <si>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</si>
  <si>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</si>
  <si>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</si>
  <si>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</si>
  <si>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</si>
  <si>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</si>
  <si>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</si>
  <si>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</si>
  <si>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</si>
  <si>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</si>
  <si>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000 1 05 04000 01 0000 110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</si>
  <si>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</si>
  <si>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</si>
  <si>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</si>
  <si>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</si>
  <si>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</si>
  <si>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</si>
  <si>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</si>
  <si>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</si>
  <si>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</si>
  <si>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</si>
  <si>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</si>
  <si>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</si>
  <si>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</si>
  <si>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</si>
  <si>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</si>
  <si>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</si>
  <si>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</si>
  <si>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</si>
  <si>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</si>
  <si>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</si>
  <si>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</si>
  <si>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</si>
  <si>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</si>
  <si>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</si>
  <si>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000 108 07173 01 1000 110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</si>
  <si>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</si>
  <si>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</si>
  <si>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</si>
  <si>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</si>
  <si>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</si>
  <si>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</si>
  <si>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</si>
  <si>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</si>
  <si>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</si>
  <si>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</si>
  <si>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</si>
  <si>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</si>
  <si>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</si>
  <si>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</si>
  <si>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</si>
  <si>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</si>
  <si>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</si>
  <si>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</si>
  <si>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</si>
  <si>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</si>
  <si>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</si>
  <si>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межбюджетные трансферты, передаваемые бюджетам городских округов</t>
  </si>
  <si>
    <t>ВСЕГО  ДОХОДОВ БЮДЖЕТА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</si>
  <si>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</si>
  <si>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</si>
  <si>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</si>
  <si>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тыс.руб.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</si>
  <si>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</si>
  <si>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</si>
  <si>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</si>
  <si>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</si>
  <si>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</si>
  <si>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</si>
  <si>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</si>
  <si>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 )</t>
  </si>
  <si>
    <t>000 2 02 10000 00 0000 151</t>
  </si>
  <si>
    <t>000 2 02 15001 04 0000 151</t>
  </si>
  <si>
    <t>000 2 02 15001 00 0000 151</t>
  </si>
  <si>
    <t xml:space="preserve">Субсидии бюджетам бюджетной системы Российской Федерации (межбюджетные субсидии) </t>
  </si>
  <si>
    <t>000 2 02 20000 00 0000 151</t>
  </si>
  <si>
    <t>000 2 02 29999 00 0000 151</t>
  </si>
  <si>
    <t>000 2 02 29999 04 0000 151</t>
  </si>
  <si>
    <t>737 2 02 29999 04 0000 151</t>
  </si>
  <si>
    <t>000 2 02 30000 00 0000 151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</si>
  <si>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</si>
  <si>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</si>
  <si>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</si>
  <si>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</si>
  <si>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</si>
  <si>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000 2 02 30029 00 0000 151</t>
  </si>
  <si>
    <t>741 2 02 30029 04 0000 151</t>
  </si>
  <si>
    <t>000 2 02 39999 00 0000 151</t>
  </si>
  <si>
    <t>000 2 02 39999 04 0000 151</t>
  </si>
  <si>
    <t>741 2 02 39999 04 0000 151</t>
  </si>
  <si>
    <t>707 2 02 39999 04 0000 151</t>
  </si>
  <si>
    <t>738 2 02 39999 04 0000 151</t>
  </si>
  <si>
    <t xml:space="preserve">000 2 02 40000 00 0000 151 </t>
  </si>
  <si>
    <t xml:space="preserve">739 2 02 45144 04 0000 151 </t>
  </si>
  <si>
    <t xml:space="preserve">Дотации бюджетам бюджетной системы Российской Федерации </t>
  </si>
  <si>
    <t xml:space="preserve">737 2 02 20077 04 0000 151 </t>
  </si>
  <si>
    <t xml:space="preserve">Субсидии  бюджетам городских округов на софинансирование  капитальных вложений в объекты муниципальной собственности </t>
  </si>
  <si>
    <t xml:space="preserve">737 2 02 20302 04 0000 151 </t>
  </si>
  <si>
    <t xml:space="preserve">000 2 02 49999 04 0000 151 </t>
  </si>
  <si>
    <t>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</t>
  </si>
  <si>
    <t>706 2 02 29999 04 0000 151</t>
  </si>
  <si>
    <t xml:space="preserve">737 2 02 49999 04 0000 151 </t>
  </si>
  <si>
    <t>Иные межбюджетные трансферты из бюджета Астраханской области муниципальным образованиям Астраханской области на погашение задолженности по исполнительным листам, выданным Арбитражным судом Астраханской области по обращению взыскания на средства бюджета Астраханской области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</si>
  <si>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(2014-2019)" , в рамках ведомственной целевой программы "Совершенствование системы управления государственной собственностью Астраханской области"</t>
  </si>
  <si>
    <t>Субсидии бюджетам городских округов на реализацию федеральных целевых программ</t>
  </si>
  <si>
    <t xml:space="preserve">737 2 02 20299 04 0000 151 </t>
  </si>
  <si>
    <t>Субсидии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</si>
  <si>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за счет средств бюджета Астраханской области 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</si>
  <si>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на финансовое обеспечение дорожной деятельности 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</si>
  <si>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</si>
  <si>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</si>
  <si>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</si>
  <si>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</si>
  <si>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«Формирование современной городской среды» государственной программы «Улучшение качества предоставления жилищно-коммунальных услуг на территории Астраханской области» </t>
  </si>
  <si>
    <t>Иные межбюджетные трансферты из бюджета Астраханской области муниципальным образованиям Астраханской области на исполнение наказов избирателей депутатам Думы Астраханской области</t>
  </si>
  <si>
    <t>738 2 02 29999 04 0000 151</t>
  </si>
  <si>
    <t>741 2 02 29999 04 0000 151</t>
  </si>
  <si>
    <t xml:space="preserve">Субсидии,выделяемые из бюджета Астраханской области на создание в дошкольных образовательных, общеобразовательных организациях, организациях дополнительного образования детей (в том числе организациях, осуществляющих образовательную деятельность по адаптированным образовательным программам) условий для получения детьми-инвалидами качественного образования на 2017 год </t>
  </si>
  <si>
    <t xml:space="preserve">707 2 02 49999 04 0000 151 </t>
  </si>
  <si>
    <t>Иные межбюджетные трансферты из бюджета Астраханской области муниципальным образованиям Астраханской области на развитие дорожного хозяйства</t>
  </si>
  <si>
    <t xml:space="preserve"> 2018 год</t>
  </si>
  <si>
    <t xml:space="preserve"> </t>
  </si>
  <si>
    <t>Субсидии  из бюджета Астраханской области муниципальным образованиям Астраханской области на реализацию мероприятий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</t>
  </si>
  <si>
    <t>Субсидии  из бюджета Астраханской области муниципальным образованиям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образование Астраханской области"</t>
  </si>
  <si>
    <t>739 2 02 29999 04 0000 151</t>
  </si>
  <si>
    <t>Субвенция на обеспечение дополнительного образования детей в муниципальных общеобразовательных организациях</t>
  </si>
  <si>
    <t xml:space="preserve">на 2018 год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</si>
  <si>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</si>
  <si>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</si>
  <si>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</si>
  <si>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</si>
  <si>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</si>
  <si>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</si>
  <si>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</si>
  <si>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</si>
  <si>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738 2 02 25555 04 0000 151</t>
  </si>
  <si>
    <r>
      <t xml:space="preserve">Субвенции муниципальным образованиям Астраханской области на содержание </t>
    </r>
    <r>
      <rPr>
        <b/>
        <sz val="12"/>
        <rFont val="Times New Roman"/>
        <family val="1"/>
      </rPr>
      <t>административных комиссий</t>
    </r>
    <r>
      <rPr>
        <sz val="12"/>
        <rFont val="Times New Roman"/>
        <family val="1"/>
      </rPr>
      <t xml:space="preserve"> в рамках ведомственной целевой программы "Формирование позитивного образа Астраханской области в рамках межрегиональных связей"</t>
    </r>
  </si>
  <si>
    <r>
      <t xml:space="preserve">Субвенции муниципальным образованиям Астраханской области на осуществление деятельности комиссий по делам </t>
    </r>
    <r>
      <rPr>
        <b/>
        <sz val="12"/>
        <rFont val="Times New Roman"/>
        <family val="1"/>
      </rPr>
      <t>несовершеннолетних</t>
    </r>
    <r>
      <rPr>
        <sz val="12"/>
        <rFont val="Times New Roman"/>
        <family val="1"/>
      </rPr>
      <t xml:space="preserve"> и защите их прав</t>
    </r>
  </si>
  <si>
    <t xml:space="preserve">739 2 02 49999 04 0000 151 </t>
  </si>
  <si>
    <t xml:space="preserve">741 2 02 49999 04 0000 151 </t>
  </si>
  <si>
    <t>Иные межбюджетные трансферты на реализацию Указов Президента Российской Федерации,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</si>
  <si>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738 2 02 20051 04 0000 151</t>
  </si>
  <si>
    <t>Субсидии на поддержку отрасли культуры в рамках государственной программы "Развитие культуры и туризма в Астраханской области" (комплектование книжных фондов библиотек) для отражения средств бюджетов Астраханской области</t>
  </si>
  <si>
    <t>Субсидии на поддержку отрасли культуры в рамках государственной программы "Развитие культуры и туризма в Астраханской области" (комплектование книжных фондов библиотек) для отражения федеральных средств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</si>
  <si>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</si>
  <si>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</si>
  <si>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(для отражения средств бюджета Астраханской области)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</si>
  <si>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(для отражения средств федерального бюджета)</t>
  </si>
  <si>
    <t>Субсидии на финансовое обеспечение дорожной деятельности в рамках основного мероприятия "Реализация мероприятий приоритетного проекта "Безопасные дороги" государственной программы "Развитие дорожного хозяйства Астраханской области" (за счет средств бюджета Астраханской области)</t>
  </si>
  <si>
    <t xml:space="preserve">Субсидии на 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 (для отражения средств федерального бюджета)  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</si>
  <si>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</si>
  <si>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 xml:space="preserve">Субвенция 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</si>
  <si>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Иные межбюджетные трасферты из бюджета Астраханской области муниципальным образованиям Астраханской области в целях достижения показателей, установленных Указом Президента Российской Федерации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</si>
  <si>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Иные межбюджетные трасферты из бюджета Астраханской области муниципальным образованиям Астраханской области в целях достижения показателей, установленных Указом Президента Российской Федерации 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</si>
  <si>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 xml:space="preserve">737 2 02 25159 04 0000 151 </t>
  </si>
  <si>
    <t xml:space="preserve"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федерального бюджета)
</t>
  </si>
  <si>
    <t xml:space="preserve"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бюджета Астраханской области)
</t>
  </si>
  <si>
    <t>739 2 02 25519 04 0000 151</t>
  </si>
  <si>
    <t>Субсидия бюджетам городских округов на поддержку отрасли культуры (для отражения средств бюджета Астраханской области)</t>
  </si>
  <si>
    <t>Субсидия бюджетам городских округов на поддержку отрасли культуры (для отражения средств федерального бюджета)</t>
  </si>
</sst>
</file>

<file path=xl/styles.xml><?xml version="1.0" encoding="utf-8"?>
<styleSheet xmlns="http://schemas.openxmlformats.org/spreadsheetml/2006/main">
  <numFmts count="5">
    <numFmt numFmtId="42" formatCode="_-* #,##0&quot;р.&quot;_-;\-* #,##0&quot;р.&quot;_-;_-* &quot;-&quot;&quot;р.&quot;_-;_-@_-"/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</numFmts>
  <fonts count="12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2" fontId="6" fillId="0" borderId="0" applyFont="0" applyFill="0" applyBorder="0" applyAlignment="0" applyProtection="0"/>
    <xf numFmtId="0" fontId="6" fillId="0" borderId="0">
      <alignment vertical="top"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9" fontId="10" fillId="0" borderId="2">
      <alignment horizontal="center" vertical="top" shrinkToFit="1"/>
      <protection/>
    </xf>
    <xf numFmtId="0" fontId="10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3" fillId="0" borderId="0" xfId="0" applyFont="1" applyFill="1"/>
    <xf numFmtId="165" fontId="3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 quotePrefix="1">
      <alignment horizontal="center" vertical="center"/>
    </xf>
    <xf numFmtId="0" fontId="3" fillId="0" borderId="6" xfId="0" applyFont="1" applyFill="1" applyBorder="1" applyAlignment="1" quotePrefix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left" wrapText="1"/>
    </xf>
    <xf numFmtId="165" fontId="2" fillId="0" borderId="7" xfId="61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left" wrapText="1"/>
    </xf>
    <xf numFmtId="165" fontId="2" fillId="0" borderId="8" xfId="61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left" wrapText="1"/>
    </xf>
    <xf numFmtId="165" fontId="11" fillId="0" borderId="8" xfId="61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justify" wrapText="1"/>
    </xf>
    <xf numFmtId="165" fontId="3" fillId="0" borderId="8" xfId="61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justify" wrapText="1"/>
    </xf>
    <xf numFmtId="164" fontId="3" fillId="0" borderId="8" xfId="0" applyNumberFormat="1" applyFont="1" applyFill="1" applyBorder="1" applyAlignment="1">
      <alignment horizontal="left" wrapText="1"/>
    </xf>
    <xf numFmtId="164" fontId="3" fillId="0" borderId="8" xfId="0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horizontal="center" wrapText="1"/>
    </xf>
    <xf numFmtId="164" fontId="3" fillId="0" borderId="8" xfId="0" applyNumberFormat="1" applyFont="1" applyFill="1" applyBorder="1" applyAlignment="1" quotePrefix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8" xfId="31" applyFont="1" applyFill="1" applyBorder="1" applyAlignment="1">
      <alignment horizontal="left" wrapText="1"/>
      <protection/>
    </xf>
    <xf numFmtId="0" fontId="11" fillId="0" borderId="8" xfId="0" applyNumberFormat="1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165" fontId="3" fillId="0" borderId="9" xfId="61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165" fontId="3" fillId="0" borderId="5" xfId="61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left" wrapText="1"/>
    </xf>
    <xf numFmtId="165" fontId="2" fillId="0" borderId="3" xfId="61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left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8" xfId="31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п.1 доходы 2016-2017" xfId="31"/>
    <cellStyle name="Примечание 2" xfId="32"/>
    <cellStyle name="Примечание 2 2" xfId="33"/>
    <cellStyle name="Примечание 2 2 10" xfId="34"/>
    <cellStyle name="Примечание 2 2 11" xfId="35"/>
    <cellStyle name="Примечание 2 2 12" xfId="36"/>
    <cellStyle name="Примечание 2 2 13" xfId="37"/>
    <cellStyle name="Примечание 2 2 2" xfId="38"/>
    <cellStyle name="Примечание 2 2 3" xfId="39"/>
    <cellStyle name="Примечание 2 2 4" xfId="40"/>
    <cellStyle name="Примечание 2 2 5" xfId="41"/>
    <cellStyle name="Примечание 2 2 6" xfId="42"/>
    <cellStyle name="Примечание 2 2 7" xfId="43"/>
    <cellStyle name="Примечание 2 2 8" xfId="44"/>
    <cellStyle name="Примечание 2 2 9" xfId="45"/>
    <cellStyle name="Примечание 3" xfId="46"/>
    <cellStyle name="Примечание 3 10" xfId="47"/>
    <cellStyle name="Примечание 3 11" xfId="48"/>
    <cellStyle name="Примечание 3 12" xfId="49"/>
    <cellStyle name="Примечание 3 13" xfId="50"/>
    <cellStyle name="Примечание 3 2" xfId="51"/>
    <cellStyle name="Примечание 3 3" xfId="52"/>
    <cellStyle name="Примечание 3 4" xfId="53"/>
    <cellStyle name="Примечание 3 5" xfId="54"/>
    <cellStyle name="Примечание 3 6" xfId="55"/>
    <cellStyle name="Примечание 3 7" xfId="56"/>
    <cellStyle name="Примечание 3 8" xfId="57"/>
    <cellStyle name="Примечание 3 9" xfId="58"/>
    <cellStyle name="Процентный 2" xfId="59"/>
    <cellStyle name="Процентный 3" xfId="60"/>
    <cellStyle name="Финансовый" xfId="61"/>
    <cellStyle name="Финансовый [0] 2" xfId="62"/>
    <cellStyle name="xl29" xfId="63"/>
    <cellStyle name="xl39" xfId="64"/>
    <cellStyle name="Обычный 3 2" xfId="65"/>
    <cellStyle name="Обычный 3 3" xfId="66"/>
    <cellStyle name="Процентный 3 2" xfId="67"/>
    <cellStyle name="Процентный 3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5"/>
  <sheetViews>
    <sheetView tabSelected="1" view="pageLayout" zoomScale="90" zoomScaleSheetLayoutView="100" zoomScalePageLayoutView="90" workbookViewId="0" topLeftCell="A1">
      <selection activeCell="B11" sqref="B11"/>
    </sheetView>
  </sheetViews>
  <sheetFormatPr defaultColWidth="9.125" defaultRowHeight="12.75"/>
  <cols>
    <col min="1" max="1" width="28.125" style="4" customWidth="1"/>
    <col min="2" max="2" width="55.75390625" style="2" customWidth="1"/>
    <col min="3" max="3" width="12.00390625" style="8" customWidth="1"/>
    <col min="4" max="16384" width="9.125" style="7" customWidth="1"/>
  </cols>
  <sheetData>
    <row r="1" spans="1:3" s="9" customFormat="1" ht="18.75">
      <c r="A1" s="52" t="s">
        <v>32</v>
      </c>
      <c r="B1" s="52"/>
      <c r="C1" s="52"/>
    </row>
    <row r="2" spans="1:3" s="9" customFormat="1" ht="18.75">
      <c r="A2" s="52" t="s">
        <v>31</v>
      </c>
      <c r="B2" s="52"/>
      <c r="C2" s="52"/>
    </row>
    <row r="3" spans="1:3" s="9" customFormat="1" ht="18.75">
      <c r="A3" s="52" t="s">
        <v>251</v>
      </c>
      <c r="B3" s="52"/>
      <c r="C3" s="52"/>
    </row>
    <row r="4" spans="1:3" ht="16.5" thickBot="1">
      <c r="A4" s="5"/>
      <c r="B4" s="1"/>
      <c r="C4" s="10" t="s">
        <v>187</v>
      </c>
    </row>
    <row r="5" spans="1:3" ht="32.25" thickBot="1">
      <c r="A5" s="11" t="s">
        <v>33</v>
      </c>
      <c r="B5" s="12" t="s">
        <v>29</v>
      </c>
      <c r="C5" s="13" t="s">
        <v>245</v>
      </c>
    </row>
    <row r="6" spans="1:3" s="6" customFormat="1" ht="16.5" thickBot="1">
      <c r="A6" s="14">
        <v>1</v>
      </c>
      <c r="B6" s="15" t="s">
        <v>30</v>
      </c>
      <c r="C6" s="16">
        <v>3</v>
      </c>
    </row>
    <row r="7" spans="1:3" ht="12.75">
      <c r="A7" s="17" t="s">
        <v>34</v>
      </c>
      <c r="B7" s="18" t="s">
        <v>35</v>
      </c>
      <c r="C7" s="19">
        <f>C8+C21+C37+C43+C64+C70+C73+C80+C29+C15+C92</f>
        <v>4346064</v>
      </c>
    </row>
    <row r="8" spans="1:3" ht="12.75">
      <c r="A8" s="20" t="s">
        <v>36</v>
      </c>
      <c r="B8" s="21" t="s">
        <v>37</v>
      </c>
      <c r="C8" s="22">
        <f>C9</f>
        <v>2241712</v>
      </c>
    </row>
    <row r="9" spans="1:3" ht="12.75">
      <c r="A9" s="20" t="s">
        <v>38</v>
      </c>
      <c r="B9" s="21" t="s">
        <v>163</v>
      </c>
      <c r="C9" s="22">
        <f>C11+C12+C13+C14</f>
        <v>2241712</v>
      </c>
    </row>
    <row r="10" spans="1:3" ht="31.5">
      <c r="A10" s="20"/>
      <c r="B10" s="23" t="s">
        <v>39</v>
      </c>
      <c r="C10" s="24">
        <v>998818</v>
      </c>
    </row>
    <row r="11" spans="1:3" ht="96" customHeight="1">
      <c r="A11" s="25" t="s">
        <v>40</v>
      </c>
      <c r="B11" s="26" t="s">
        <v>114</v>
      </c>
      <c r="C11" s="27">
        <f>2005381+103915+65052</f>
        <v>2174348</v>
      </c>
    </row>
    <row r="12" spans="1:3" ht="144.75" customHeight="1">
      <c r="A12" s="25" t="s">
        <v>41</v>
      </c>
      <c r="B12" s="26" t="s">
        <v>0</v>
      </c>
      <c r="C12" s="27">
        <v>22386</v>
      </c>
    </row>
    <row r="13" spans="1:3" ht="56.25" customHeight="1">
      <c r="A13" s="25" t="s">
        <v>42</v>
      </c>
      <c r="B13" s="26" t="s">
        <v>1</v>
      </c>
      <c r="C13" s="27">
        <v>19691</v>
      </c>
    </row>
    <row r="14" spans="1:3" ht="110.25">
      <c r="A14" s="25" t="s">
        <v>126</v>
      </c>
      <c r="B14" s="26" t="s">
        <v>188</v>
      </c>
      <c r="C14" s="27">
        <v>25287</v>
      </c>
    </row>
    <row r="15" spans="1:3" ht="32.25" customHeight="1">
      <c r="A15" s="20" t="s">
        <v>115</v>
      </c>
      <c r="B15" s="28" t="s">
        <v>164</v>
      </c>
      <c r="C15" s="22">
        <f>C16</f>
        <v>34215</v>
      </c>
    </row>
    <row r="16" spans="1:3" ht="33" customHeight="1">
      <c r="A16" s="25" t="s">
        <v>116</v>
      </c>
      <c r="B16" s="26" t="s">
        <v>117</v>
      </c>
      <c r="C16" s="27">
        <f>SUM(C17+C19+C18+C20)</f>
        <v>34215</v>
      </c>
    </row>
    <row r="17" spans="1:3" ht="96" customHeight="1">
      <c r="A17" s="25" t="s">
        <v>127</v>
      </c>
      <c r="B17" s="26" t="s">
        <v>141</v>
      </c>
      <c r="C17" s="27">
        <v>9067</v>
      </c>
    </row>
    <row r="18" spans="1:3" ht="111" customHeight="1">
      <c r="A18" s="25" t="s">
        <v>136</v>
      </c>
      <c r="B18" s="26" t="s">
        <v>137</v>
      </c>
      <c r="C18" s="27">
        <v>240</v>
      </c>
    </row>
    <row r="19" spans="1:3" ht="93" customHeight="1">
      <c r="A19" s="25" t="s">
        <v>128</v>
      </c>
      <c r="B19" s="26" t="s">
        <v>140</v>
      </c>
      <c r="C19" s="27">
        <v>24361</v>
      </c>
    </row>
    <row r="20" spans="1:3" ht="91.5" customHeight="1">
      <c r="A20" s="25" t="s">
        <v>138</v>
      </c>
      <c r="B20" s="26" t="s">
        <v>139</v>
      </c>
      <c r="C20" s="27">
        <v>547</v>
      </c>
    </row>
    <row r="21" spans="1:3" ht="12.75">
      <c r="A21" s="20" t="s">
        <v>43</v>
      </c>
      <c r="B21" s="21" t="s">
        <v>165</v>
      </c>
      <c r="C21" s="22">
        <f>SUM(C22+C26+C27+C28)</f>
        <v>839948</v>
      </c>
    </row>
    <row r="22" spans="1:3" ht="31.5">
      <c r="A22" s="20" t="s">
        <v>119</v>
      </c>
      <c r="B22" s="21" t="s">
        <v>118</v>
      </c>
      <c r="C22" s="22">
        <f>C23+C24+C25</f>
        <v>497141</v>
      </c>
    </row>
    <row r="23" spans="1:3" ht="31.5">
      <c r="A23" s="25" t="s">
        <v>123</v>
      </c>
      <c r="B23" s="29" t="s">
        <v>120</v>
      </c>
      <c r="C23" s="27">
        <f>327879+20000</f>
        <v>347879</v>
      </c>
    </row>
    <row r="24" spans="1:3" ht="47.25">
      <c r="A24" s="25" t="s">
        <v>124</v>
      </c>
      <c r="B24" s="29" t="s">
        <v>121</v>
      </c>
      <c r="C24" s="27">
        <f>103999+12000</f>
        <v>115999</v>
      </c>
    </row>
    <row r="25" spans="1:3" ht="31.5">
      <c r="A25" s="25" t="s">
        <v>125</v>
      </c>
      <c r="B25" s="29" t="s">
        <v>122</v>
      </c>
      <c r="C25" s="27">
        <v>33263</v>
      </c>
    </row>
    <row r="26" spans="1:3" ht="31.5">
      <c r="A26" s="20" t="s">
        <v>44</v>
      </c>
      <c r="B26" s="21" t="s">
        <v>45</v>
      </c>
      <c r="C26" s="22">
        <v>324845</v>
      </c>
    </row>
    <row r="27" spans="1:3" ht="12.75">
      <c r="A27" s="20" t="s">
        <v>46</v>
      </c>
      <c r="B27" s="21" t="s">
        <v>47</v>
      </c>
      <c r="C27" s="22">
        <v>4905</v>
      </c>
    </row>
    <row r="28" spans="1:3" ht="31.5">
      <c r="A28" s="20" t="s">
        <v>135</v>
      </c>
      <c r="B28" s="21" t="s">
        <v>142</v>
      </c>
      <c r="C28" s="22">
        <v>13057</v>
      </c>
    </row>
    <row r="29" spans="1:3" ht="12.75">
      <c r="A29" s="20" t="s">
        <v>48</v>
      </c>
      <c r="B29" s="21" t="s">
        <v>166</v>
      </c>
      <c r="C29" s="22">
        <f>C30+C32</f>
        <v>404017</v>
      </c>
    </row>
    <row r="30" spans="1:3" ht="12.75">
      <c r="A30" s="20" t="s">
        <v>49</v>
      </c>
      <c r="B30" s="21" t="s">
        <v>50</v>
      </c>
      <c r="C30" s="22">
        <f>C31</f>
        <v>118506</v>
      </c>
    </row>
    <row r="31" spans="1:3" ht="47.25">
      <c r="A31" s="25" t="s">
        <v>51</v>
      </c>
      <c r="B31" s="26" t="s">
        <v>2</v>
      </c>
      <c r="C31" s="27">
        <v>118506</v>
      </c>
    </row>
    <row r="32" spans="1:3" ht="12.75">
      <c r="A32" s="20" t="s">
        <v>52</v>
      </c>
      <c r="B32" s="21" t="s">
        <v>162</v>
      </c>
      <c r="C32" s="22">
        <f>C33+C35</f>
        <v>285511</v>
      </c>
    </row>
    <row r="33" spans="1:3" ht="12.75">
      <c r="A33" s="25" t="s">
        <v>145</v>
      </c>
      <c r="B33" s="30" t="s">
        <v>143</v>
      </c>
      <c r="C33" s="27">
        <f>C34</f>
        <v>222040</v>
      </c>
    </row>
    <row r="34" spans="1:3" ht="47.25">
      <c r="A34" s="25" t="s">
        <v>144</v>
      </c>
      <c r="B34" s="30" t="s">
        <v>146</v>
      </c>
      <c r="C34" s="27">
        <v>222040</v>
      </c>
    </row>
    <row r="35" spans="1:3" ht="12.75">
      <c r="A35" s="25" t="s">
        <v>147</v>
      </c>
      <c r="B35" s="30" t="s">
        <v>149</v>
      </c>
      <c r="C35" s="27">
        <f>C36</f>
        <v>63471</v>
      </c>
    </row>
    <row r="36" spans="1:3" ht="47.25">
      <c r="A36" s="31" t="s">
        <v>148</v>
      </c>
      <c r="B36" s="30" t="s">
        <v>150</v>
      </c>
      <c r="C36" s="27">
        <v>63471</v>
      </c>
    </row>
    <row r="37" spans="1:3" s="3" customFormat="1" ht="12.75">
      <c r="A37" s="20" t="s">
        <v>53</v>
      </c>
      <c r="B37" s="28" t="s">
        <v>54</v>
      </c>
      <c r="C37" s="22">
        <f>C38+C40</f>
        <v>91424</v>
      </c>
    </row>
    <row r="38" spans="1:3" s="3" customFormat="1" ht="38.25" customHeight="1">
      <c r="A38" s="25" t="s">
        <v>55</v>
      </c>
      <c r="B38" s="26" t="s">
        <v>3</v>
      </c>
      <c r="C38" s="27">
        <f>C39</f>
        <v>90307</v>
      </c>
    </row>
    <row r="39" spans="1:3" ht="51.75" customHeight="1">
      <c r="A39" s="25" t="s">
        <v>56</v>
      </c>
      <c r="B39" s="26" t="s">
        <v>57</v>
      </c>
      <c r="C39" s="27">
        <v>90307</v>
      </c>
    </row>
    <row r="40" spans="1:3" ht="28.5" customHeight="1">
      <c r="A40" s="25" t="s">
        <v>58</v>
      </c>
      <c r="B40" s="32" t="s">
        <v>59</v>
      </c>
      <c r="C40" s="27">
        <f>C41+C42</f>
        <v>1117</v>
      </c>
    </row>
    <row r="41" spans="1:3" ht="31.5">
      <c r="A41" s="25" t="s">
        <v>4</v>
      </c>
      <c r="B41" s="26" t="s">
        <v>60</v>
      </c>
      <c r="C41" s="27">
        <v>1000</v>
      </c>
    </row>
    <row r="42" spans="1:3" ht="100.5" customHeight="1">
      <c r="A42" s="25" t="s">
        <v>160</v>
      </c>
      <c r="B42" s="26" t="s">
        <v>161</v>
      </c>
      <c r="C42" s="27">
        <v>117</v>
      </c>
    </row>
    <row r="43" spans="1:3" s="3" customFormat="1" ht="48.75" customHeight="1">
      <c r="A43" s="20" t="s">
        <v>61</v>
      </c>
      <c r="B43" s="28" t="s">
        <v>189</v>
      </c>
      <c r="C43" s="22">
        <f>C44+C54+C57</f>
        <v>405480</v>
      </c>
    </row>
    <row r="44" spans="1:3" s="3" customFormat="1" ht="111" customHeight="1">
      <c r="A44" s="20" t="s">
        <v>62</v>
      </c>
      <c r="B44" s="28" t="s">
        <v>63</v>
      </c>
      <c r="C44" s="22">
        <f>C49+C45</f>
        <v>329266</v>
      </c>
    </row>
    <row r="45" spans="1:3" s="3" customFormat="1" ht="79.5" customHeight="1">
      <c r="A45" s="20" t="s">
        <v>64</v>
      </c>
      <c r="B45" s="28" t="s">
        <v>5</v>
      </c>
      <c r="C45" s="22">
        <f>C46</f>
        <v>297911</v>
      </c>
    </row>
    <row r="46" spans="1:3" ht="99.75" customHeight="1">
      <c r="A46" s="25" t="s">
        <v>6</v>
      </c>
      <c r="B46" s="26" t="s">
        <v>7</v>
      </c>
      <c r="C46" s="27">
        <f>C47+C48</f>
        <v>297911</v>
      </c>
    </row>
    <row r="47" spans="1:3" ht="61.5" customHeight="1">
      <c r="A47" s="25" t="s">
        <v>8</v>
      </c>
      <c r="B47" s="26" t="s">
        <v>9</v>
      </c>
      <c r="C47" s="27">
        <v>297911</v>
      </c>
    </row>
    <row r="48" spans="1:3" ht="60" customHeight="1">
      <c r="A48" s="25" t="s">
        <v>10</v>
      </c>
      <c r="B48" s="26" t="s">
        <v>11</v>
      </c>
      <c r="C48" s="27">
        <v>0</v>
      </c>
    </row>
    <row r="49" spans="1:3" ht="96.75" customHeight="1">
      <c r="A49" s="20" t="s">
        <v>65</v>
      </c>
      <c r="B49" s="21" t="s">
        <v>66</v>
      </c>
      <c r="C49" s="22">
        <f>C50</f>
        <v>31355</v>
      </c>
    </row>
    <row r="50" spans="1:3" ht="78" customHeight="1">
      <c r="A50" s="25" t="s">
        <v>12</v>
      </c>
      <c r="B50" s="26" t="s">
        <v>13</v>
      </c>
      <c r="C50" s="27">
        <f>C51+C52+C53</f>
        <v>31355</v>
      </c>
    </row>
    <row r="51" spans="1:3" ht="78.75">
      <c r="A51" s="25" t="s">
        <v>67</v>
      </c>
      <c r="B51" s="26" t="s">
        <v>256</v>
      </c>
      <c r="C51" s="27">
        <v>29416</v>
      </c>
    </row>
    <row r="52" spans="1:3" ht="33.75" customHeight="1">
      <c r="A52" s="25" t="s">
        <v>68</v>
      </c>
      <c r="B52" s="26" t="s">
        <v>257</v>
      </c>
      <c r="C52" s="27">
        <v>385</v>
      </c>
    </row>
    <row r="53" spans="1:3" ht="161.25" customHeight="1">
      <c r="A53" s="25" t="s">
        <v>190</v>
      </c>
      <c r="B53" s="26" t="s">
        <v>191</v>
      </c>
      <c r="C53" s="27">
        <v>1554</v>
      </c>
    </row>
    <row r="54" spans="1:3" ht="31.5">
      <c r="A54" s="20" t="s">
        <v>69</v>
      </c>
      <c r="B54" s="21" t="s">
        <v>70</v>
      </c>
      <c r="C54" s="22">
        <f aca="true" t="shared" si="0" ref="C54:C55">C55</f>
        <v>1988</v>
      </c>
    </row>
    <row r="55" spans="1:3" ht="63">
      <c r="A55" s="25" t="s">
        <v>71</v>
      </c>
      <c r="B55" s="29" t="s">
        <v>14</v>
      </c>
      <c r="C55" s="27">
        <f t="shared" si="0"/>
        <v>1988</v>
      </c>
    </row>
    <row r="56" spans="1:3" ht="63">
      <c r="A56" s="25" t="s">
        <v>72</v>
      </c>
      <c r="B56" s="29" t="s">
        <v>15</v>
      </c>
      <c r="C56" s="27">
        <v>1988</v>
      </c>
    </row>
    <row r="57" spans="1:3" ht="92.25" customHeight="1">
      <c r="A57" s="20" t="s">
        <v>73</v>
      </c>
      <c r="B57" s="21" t="s">
        <v>16</v>
      </c>
      <c r="C57" s="22">
        <f aca="true" t="shared" si="1" ref="C57:C58">C58</f>
        <v>74226</v>
      </c>
    </row>
    <row r="58" spans="1:3" ht="94.5">
      <c r="A58" s="25" t="s">
        <v>74</v>
      </c>
      <c r="B58" s="29" t="s">
        <v>17</v>
      </c>
      <c r="C58" s="27">
        <f t="shared" si="1"/>
        <v>74226</v>
      </c>
    </row>
    <row r="59" spans="1:3" ht="94.5">
      <c r="A59" s="25" t="s">
        <v>75</v>
      </c>
      <c r="B59" s="29" t="s">
        <v>76</v>
      </c>
      <c r="C59" s="27">
        <f>SUM(C60:C63)</f>
        <v>74226</v>
      </c>
    </row>
    <row r="60" spans="1:3" ht="33" customHeight="1">
      <c r="A60" s="25" t="s">
        <v>77</v>
      </c>
      <c r="B60" s="29" t="s">
        <v>78</v>
      </c>
      <c r="C60" s="27">
        <f>10659+5000</f>
        <v>15659</v>
      </c>
    </row>
    <row r="61" spans="1:3" ht="12.75">
      <c r="A61" s="25" t="s">
        <v>79</v>
      </c>
      <c r="B61" s="29" t="s">
        <v>159</v>
      </c>
      <c r="C61" s="27">
        <f>26731+12630</f>
        <v>39361</v>
      </c>
    </row>
    <row r="62" spans="1:3" ht="12.75">
      <c r="A62" s="25" t="s">
        <v>80</v>
      </c>
      <c r="B62" s="29" t="s">
        <v>81</v>
      </c>
      <c r="C62" s="27">
        <v>5088</v>
      </c>
    </row>
    <row r="63" spans="1:3" ht="30.75" customHeight="1">
      <c r="A63" s="25" t="s">
        <v>82</v>
      </c>
      <c r="B63" s="29" t="s">
        <v>83</v>
      </c>
      <c r="C63" s="27">
        <f>500+13618</f>
        <v>14118</v>
      </c>
    </row>
    <row r="64" spans="1:3" ht="31.5">
      <c r="A64" s="20" t="s">
        <v>84</v>
      </c>
      <c r="B64" s="21" t="s">
        <v>85</v>
      </c>
      <c r="C64" s="22">
        <f>C65</f>
        <v>13013</v>
      </c>
    </row>
    <row r="65" spans="1:3" ht="31.5">
      <c r="A65" s="20" t="s">
        <v>86</v>
      </c>
      <c r="B65" s="21" t="s">
        <v>87</v>
      </c>
      <c r="C65" s="22">
        <f>SUM(C66:C69)</f>
        <v>13013</v>
      </c>
    </row>
    <row r="66" spans="1:3" ht="31.5">
      <c r="A66" s="25" t="s">
        <v>106</v>
      </c>
      <c r="B66" s="29" t="s">
        <v>108</v>
      </c>
      <c r="C66" s="27">
        <v>1925</v>
      </c>
    </row>
    <row r="67" spans="1:3" ht="31.5">
      <c r="A67" s="25" t="s">
        <v>107</v>
      </c>
      <c r="B67" s="29" t="s">
        <v>109</v>
      </c>
      <c r="C67" s="27">
        <v>0</v>
      </c>
    </row>
    <row r="68" spans="1:3" ht="31.5">
      <c r="A68" s="25" t="s">
        <v>110</v>
      </c>
      <c r="B68" s="29" t="s">
        <v>111</v>
      </c>
      <c r="C68" s="27">
        <v>817</v>
      </c>
    </row>
    <row r="69" spans="1:3" ht="31.5">
      <c r="A69" s="25" t="s">
        <v>112</v>
      </c>
      <c r="B69" s="29" t="s">
        <v>113</v>
      </c>
      <c r="C69" s="27">
        <v>10271</v>
      </c>
    </row>
    <row r="70" spans="1:3" s="3" customFormat="1" ht="47.25">
      <c r="A70" s="20" t="s">
        <v>88</v>
      </c>
      <c r="B70" s="21" t="s">
        <v>18</v>
      </c>
      <c r="C70" s="22">
        <f>C71+C72</f>
        <v>1845</v>
      </c>
    </row>
    <row r="71" spans="1:3" ht="12.75">
      <c r="A71" s="25" t="s">
        <v>129</v>
      </c>
      <c r="B71" s="29" t="s">
        <v>130</v>
      </c>
      <c r="C71" s="27">
        <f>701+700</f>
        <v>1401</v>
      </c>
    </row>
    <row r="72" spans="1:3" ht="12.75">
      <c r="A72" s="25" t="s">
        <v>89</v>
      </c>
      <c r="B72" s="29" t="s">
        <v>90</v>
      </c>
      <c r="C72" s="27">
        <v>444</v>
      </c>
    </row>
    <row r="73" spans="1:3" s="3" customFormat="1" ht="31.5">
      <c r="A73" s="20" t="s">
        <v>91</v>
      </c>
      <c r="B73" s="21" t="s">
        <v>92</v>
      </c>
      <c r="C73" s="22">
        <f>C74+C77</f>
        <v>172226</v>
      </c>
    </row>
    <row r="74" spans="1:3" s="3" customFormat="1" ht="94.5">
      <c r="A74" s="20" t="s">
        <v>93</v>
      </c>
      <c r="B74" s="21" t="s">
        <v>252</v>
      </c>
      <c r="C74" s="22">
        <f aca="true" t="shared" si="2" ref="C74:C75">C75</f>
        <v>102567</v>
      </c>
    </row>
    <row r="75" spans="1:3" ht="111" customHeight="1">
      <c r="A75" s="25" t="s">
        <v>19</v>
      </c>
      <c r="B75" s="29" t="s">
        <v>253</v>
      </c>
      <c r="C75" s="27">
        <f t="shared" si="2"/>
        <v>102567</v>
      </c>
    </row>
    <row r="76" spans="1:3" ht="109.5" customHeight="1">
      <c r="A76" s="25" t="s">
        <v>20</v>
      </c>
      <c r="B76" s="29" t="s">
        <v>21</v>
      </c>
      <c r="C76" s="27">
        <v>102567</v>
      </c>
    </row>
    <row r="77" spans="1:3" ht="47.25">
      <c r="A77" s="20" t="s">
        <v>94</v>
      </c>
      <c r="B77" s="21" t="s">
        <v>254</v>
      </c>
      <c r="C77" s="22">
        <f aca="true" t="shared" si="3" ref="C77:C78">C78</f>
        <v>69659</v>
      </c>
    </row>
    <row r="78" spans="1:3" ht="47.25">
      <c r="A78" s="25" t="s">
        <v>95</v>
      </c>
      <c r="B78" s="29" t="s">
        <v>96</v>
      </c>
      <c r="C78" s="27">
        <f t="shared" si="3"/>
        <v>69659</v>
      </c>
    </row>
    <row r="79" spans="1:3" ht="63">
      <c r="A79" s="25" t="s">
        <v>22</v>
      </c>
      <c r="B79" s="29" t="s">
        <v>97</v>
      </c>
      <c r="C79" s="27">
        <v>69659</v>
      </c>
    </row>
    <row r="80" spans="1:3" ht="12.75">
      <c r="A80" s="20" t="s">
        <v>98</v>
      </c>
      <c r="B80" s="21" t="s">
        <v>99</v>
      </c>
      <c r="C80" s="22">
        <f>SUM(C81:C91)</f>
        <v>122694</v>
      </c>
    </row>
    <row r="81" spans="1:3" ht="31.5">
      <c r="A81" s="25" t="s">
        <v>23</v>
      </c>
      <c r="B81" s="29" t="s">
        <v>100</v>
      </c>
      <c r="C81" s="27">
        <v>2670</v>
      </c>
    </row>
    <row r="82" spans="1:3" ht="78.75">
      <c r="A82" s="25" t="s">
        <v>24</v>
      </c>
      <c r="B82" s="29" t="s">
        <v>101</v>
      </c>
      <c r="C82" s="27">
        <v>1438</v>
      </c>
    </row>
    <row r="83" spans="1:3" ht="78.75">
      <c r="A83" s="25" t="s">
        <v>25</v>
      </c>
      <c r="B83" s="29" t="s">
        <v>26</v>
      </c>
      <c r="C83" s="27">
        <v>1335</v>
      </c>
    </row>
    <row r="84" spans="1:3" ht="128.25" customHeight="1">
      <c r="A84" s="25" t="s">
        <v>27</v>
      </c>
      <c r="B84" s="29" t="s">
        <v>259</v>
      </c>
      <c r="C84" s="27">
        <v>9859</v>
      </c>
    </row>
    <row r="85" spans="1:3" s="3" customFormat="1" ht="69" customHeight="1">
      <c r="A85" s="25" t="s">
        <v>102</v>
      </c>
      <c r="B85" s="29" t="s">
        <v>103</v>
      </c>
      <c r="C85" s="27">
        <v>2259</v>
      </c>
    </row>
    <row r="86" spans="1:3" s="3" customFormat="1" ht="31.5">
      <c r="A86" s="25" t="s">
        <v>151</v>
      </c>
      <c r="B86" s="29" t="s">
        <v>152</v>
      </c>
      <c r="C86" s="27">
        <v>26495</v>
      </c>
    </row>
    <row r="87" spans="1:3" ht="60.75" customHeight="1">
      <c r="A87" s="25" t="s">
        <v>28</v>
      </c>
      <c r="B87" s="29" t="s">
        <v>255</v>
      </c>
      <c r="C87" s="27">
        <v>51</v>
      </c>
    </row>
    <row r="88" spans="1:3" ht="47.25">
      <c r="A88" s="25" t="s">
        <v>154</v>
      </c>
      <c r="B88" s="29" t="s">
        <v>153</v>
      </c>
      <c r="C88" s="27">
        <v>1746</v>
      </c>
    </row>
    <row r="89" spans="1:3" ht="80.25" customHeight="1">
      <c r="A89" s="25" t="s">
        <v>155</v>
      </c>
      <c r="B89" s="29" t="s">
        <v>157</v>
      </c>
      <c r="C89" s="27">
        <v>13966</v>
      </c>
    </row>
    <row r="90" spans="1:3" ht="47.25">
      <c r="A90" s="25" t="s">
        <v>156</v>
      </c>
      <c r="B90" s="29" t="s">
        <v>158</v>
      </c>
      <c r="C90" s="27">
        <v>6675</v>
      </c>
    </row>
    <row r="91" spans="1:3" ht="31.5">
      <c r="A91" s="25" t="s">
        <v>104</v>
      </c>
      <c r="B91" s="29" t="s">
        <v>105</v>
      </c>
      <c r="C91" s="27">
        <v>56200</v>
      </c>
    </row>
    <row r="92" spans="1:3" ht="12.75">
      <c r="A92" s="20" t="s">
        <v>131</v>
      </c>
      <c r="B92" s="21" t="s">
        <v>132</v>
      </c>
      <c r="C92" s="22">
        <f>SUM(C93:C95)</f>
        <v>19490</v>
      </c>
    </row>
    <row r="93" spans="1:3" ht="47.25">
      <c r="A93" s="25" t="s">
        <v>133</v>
      </c>
      <c r="B93" s="29" t="s">
        <v>134</v>
      </c>
      <c r="C93" s="27">
        <v>14216</v>
      </c>
    </row>
    <row r="94" spans="1:3" ht="63">
      <c r="A94" s="25" t="s">
        <v>192</v>
      </c>
      <c r="B94" s="29" t="s">
        <v>194</v>
      </c>
      <c r="C94" s="27">
        <v>1055</v>
      </c>
    </row>
    <row r="95" spans="1:3" ht="63">
      <c r="A95" s="25" t="s">
        <v>193</v>
      </c>
      <c r="B95" s="29" t="s">
        <v>195</v>
      </c>
      <c r="C95" s="27">
        <v>4219</v>
      </c>
    </row>
    <row r="96" spans="1:3" ht="12.75">
      <c r="A96" s="20" t="s">
        <v>167</v>
      </c>
      <c r="B96" s="33" t="s">
        <v>168</v>
      </c>
      <c r="C96" s="22">
        <f>C97</f>
        <v>4270699.2</v>
      </c>
    </row>
    <row r="97" spans="1:3" ht="31.5">
      <c r="A97" s="20" t="s">
        <v>169</v>
      </c>
      <c r="B97" s="33" t="s">
        <v>170</v>
      </c>
      <c r="C97" s="22">
        <f>C98+C101+C127+C142</f>
        <v>4270699.2</v>
      </c>
    </row>
    <row r="98" spans="1:3" ht="31.5">
      <c r="A98" s="20" t="s">
        <v>196</v>
      </c>
      <c r="B98" s="33" t="s">
        <v>219</v>
      </c>
      <c r="C98" s="22">
        <f aca="true" t="shared" si="4" ref="C98:C99">C99</f>
        <v>246436.6</v>
      </c>
    </row>
    <row r="99" spans="1:3" ht="21" customHeight="1">
      <c r="A99" s="25" t="s">
        <v>198</v>
      </c>
      <c r="B99" s="34" t="s">
        <v>171</v>
      </c>
      <c r="C99" s="27">
        <f t="shared" si="4"/>
        <v>246436.6</v>
      </c>
    </row>
    <row r="100" spans="1:3" ht="31.5">
      <c r="A100" s="25" t="s">
        <v>197</v>
      </c>
      <c r="B100" s="34" t="s">
        <v>172</v>
      </c>
      <c r="C100" s="27">
        <v>246436.6</v>
      </c>
    </row>
    <row r="101" spans="1:3" ht="31.5">
      <c r="A101" s="20" t="s">
        <v>200</v>
      </c>
      <c r="B101" s="33" t="s">
        <v>199</v>
      </c>
      <c r="C101" s="22">
        <f>SUM(C102:C112)</f>
        <v>1196715.2000000002</v>
      </c>
    </row>
    <row r="102" spans="1:3" ht="31.5" hidden="1">
      <c r="A102" s="25" t="s">
        <v>266</v>
      </c>
      <c r="B102" s="34" t="s">
        <v>229</v>
      </c>
      <c r="C102" s="22"/>
    </row>
    <row r="103" spans="1:3" ht="47.25" hidden="1">
      <c r="A103" s="25" t="s">
        <v>220</v>
      </c>
      <c r="B103" s="34" t="s">
        <v>221</v>
      </c>
      <c r="C103" s="27"/>
    </row>
    <row r="104" spans="1:3" ht="131.25" customHeight="1">
      <c r="A104" s="25" t="s">
        <v>230</v>
      </c>
      <c r="B104" s="47" t="s">
        <v>269</v>
      </c>
      <c r="C104" s="27">
        <v>96133.4</v>
      </c>
    </row>
    <row r="105" spans="1:3" ht="98.25" customHeight="1">
      <c r="A105" s="25" t="s">
        <v>222</v>
      </c>
      <c r="B105" s="47" t="s">
        <v>270</v>
      </c>
      <c r="C105" s="27">
        <v>10943.3</v>
      </c>
    </row>
    <row r="106" spans="1:3" ht="117.75" customHeight="1">
      <c r="A106" s="25" t="s">
        <v>279</v>
      </c>
      <c r="B106" s="47" t="s">
        <v>280</v>
      </c>
      <c r="C106" s="27">
        <v>134353.5</v>
      </c>
    </row>
    <row r="107" spans="1:3" ht="113.25" customHeight="1">
      <c r="A107" s="25" t="s">
        <v>279</v>
      </c>
      <c r="B107" s="47" t="s">
        <v>281</v>
      </c>
      <c r="C107" s="27">
        <v>29492.2</v>
      </c>
    </row>
    <row r="108" spans="1:3" ht="87.75" customHeight="1">
      <c r="A108" s="25" t="s">
        <v>260</v>
      </c>
      <c r="B108" s="47" t="s">
        <v>271</v>
      </c>
      <c r="C108" s="27">
        <v>17988.5</v>
      </c>
    </row>
    <row r="109" spans="1:3" ht="87.75" customHeight="1">
      <c r="A109" s="25" t="s">
        <v>260</v>
      </c>
      <c r="B109" s="47" t="s">
        <v>272</v>
      </c>
      <c r="C109" s="27">
        <v>81947.5</v>
      </c>
    </row>
    <row r="110" spans="1:3" ht="56.25" customHeight="1">
      <c r="A110" s="25" t="s">
        <v>282</v>
      </c>
      <c r="B110" s="47" t="s">
        <v>283</v>
      </c>
      <c r="C110" s="27">
        <v>36.3</v>
      </c>
    </row>
    <row r="111" spans="1:3" ht="53.25" customHeight="1">
      <c r="A111" s="25" t="s">
        <v>282</v>
      </c>
      <c r="B111" s="47" t="s">
        <v>284</v>
      </c>
      <c r="C111" s="27">
        <v>165.2</v>
      </c>
    </row>
    <row r="112" spans="1:3" ht="12.75">
      <c r="A112" s="25" t="s">
        <v>201</v>
      </c>
      <c r="B112" s="34" t="s">
        <v>173</v>
      </c>
      <c r="C112" s="27">
        <f>C113</f>
        <v>825655.3</v>
      </c>
    </row>
    <row r="113" spans="1:3" ht="12.75">
      <c r="A113" s="25" t="s">
        <v>202</v>
      </c>
      <c r="B113" s="34" t="s">
        <v>174</v>
      </c>
      <c r="C113" s="27">
        <f>SUM(C114:C126)</f>
        <v>825655.3</v>
      </c>
    </row>
    <row r="114" spans="1:3" ht="94.5" customHeight="1">
      <c r="A114" s="25" t="s">
        <v>203</v>
      </c>
      <c r="B114" s="35" t="s">
        <v>175</v>
      </c>
      <c r="C114" s="27">
        <v>35814.4</v>
      </c>
    </row>
    <row r="115" spans="1:3" ht="94.5" hidden="1">
      <c r="A115" s="25" t="s">
        <v>203</v>
      </c>
      <c r="B115" s="35" t="s">
        <v>233</v>
      </c>
      <c r="C115" s="27"/>
    </row>
    <row r="116" spans="1:3" ht="101.25" customHeight="1">
      <c r="A116" s="25" t="s">
        <v>203</v>
      </c>
      <c r="B116" s="51" t="s">
        <v>273</v>
      </c>
      <c r="C116" s="27">
        <v>304750</v>
      </c>
    </row>
    <row r="117" spans="1:3" ht="118.5" customHeight="1">
      <c r="A117" s="25" t="s">
        <v>203</v>
      </c>
      <c r="B117" s="51" t="s">
        <v>274</v>
      </c>
      <c r="C117" s="27">
        <v>481790.9</v>
      </c>
    </row>
    <row r="118" spans="1:3" ht="110.25">
      <c r="A118" s="25" t="s">
        <v>240</v>
      </c>
      <c r="B118" s="35" t="s">
        <v>247</v>
      </c>
      <c r="C118" s="27">
        <v>3300</v>
      </c>
    </row>
    <row r="119" spans="1:3" ht="126" hidden="1">
      <c r="A119" s="25" t="s">
        <v>203</v>
      </c>
      <c r="B119" s="35" t="s">
        <v>231</v>
      </c>
      <c r="C119" s="27"/>
    </row>
    <row r="120" spans="1:3" ht="141.75" hidden="1">
      <c r="A120" s="25" t="s">
        <v>203</v>
      </c>
      <c r="B120" s="35" t="s">
        <v>232</v>
      </c>
      <c r="C120" s="27" t="s">
        <v>246</v>
      </c>
    </row>
    <row r="121" spans="1:3" ht="126" hidden="1">
      <c r="A121" s="25" t="s">
        <v>225</v>
      </c>
      <c r="B121" s="35" t="s">
        <v>228</v>
      </c>
      <c r="C121" s="27"/>
    </row>
    <row r="122" spans="1:3" ht="126" hidden="1">
      <c r="A122" s="25" t="s">
        <v>240</v>
      </c>
      <c r="B122" s="35" t="s">
        <v>238</v>
      </c>
      <c r="C122" s="27"/>
    </row>
    <row r="123" spans="1:3" ht="110.25" hidden="1">
      <c r="A123" s="25" t="s">
        <v>203</v>
      </c>
      <c r="B123" s="35" t="s">
        <v>248</v>
      </c>
      <c r="C123" s="27">
        <v>0</v>
      </c>
    </row>
    <row r="124" spans="1:3" ht="78.75" hidden="1">
      <c r="A124" s="25" t="s">
        <v>249</v>
      </c>
      <c r="B124" s="35" t="s">
        <v>267</v>
      </c>
      <c r="C124" s="27"/>
    </row>
    <row r="125" spans="1:3" ht="126" hidden="1">
      <c r="A125" s="25" t="s">
        <v>241</v>
      </c>
      <c r="B125" s="35" t="s">
        <v>242</v>
      </c>
      <c r="C125" s="27"/>
    </row>
    <row r="126" spans="1:3" ht="78.75" hidden="1">
      <c r="A126" s="25" t="s">
        <v>249</v>
      </c>
      <c r="B126" s="35" t="s">
        <v>268</v>
      </c>
      <c r="C126" s="27"/>
    </row>
    <row r="127" spans="1:3" ht="31.5">
      <c r="A127" s="20" t="s">
        <v>204</v>
      </c>
      <c r="B127" s="33" t="s">
        <v>205</v>
      </c>
      <c r="C127" s="22">
        <f>C130+C128+C132</f>
        <v>2805985.2</v>
      </c>
    </row>
    <row r="128" spans="1:3" ht="94.5">
      <c r="A128" s="25" t="s">
        <v>210</v>
      </c>
      <c r="B128" s="47" t="s">
        <v>176</v>
      </c>
      <c r="C128" s="27">
        <f>C129</f>
        <v>25213.9</v>
      </c>
    </row>
    <row r="129" spans="1:3" ht="94.5">
      <c r="A129" s="25" t="s">
        <v>211</v>
      </c>
      <c r="B129" s="34" t="s">
        <v>177</v>
      </c>
      <c r="C129" s="27">
        <v>25213.9</v>
      </c>
    </row>
    <row r="130" spans="1:3" ht="63">
      <c r="A130" s="25" t="s">
        <v>206</v>
      </c>
      <c r="B130" s="34" t="s">
        <v>207</v>
      </c>
      <c r="C130" s="27">
        <f>C131</f>
        <v>568.2</v>
      </c>
    </row>
    <row r="131" spans="1:3" ht="78.75">
      <c r="A131" s="25" t="s">
        <v>208</v>
      </c>
      <c r="B131" s="34" t="s">
        <v>209</v>
      </c>
      <c r="C131" s="27">
        <v>568.2</v>
      </c>
    </row>
    <row r="132" spans="1:3" ht="12.75">
      <c r="A132" s="25" t="s">
        <v>212</v>
      </c>
      <c r="B132" s="34" t="s">
        <v>178</v>
      </c>
      <c r="C132" s="27">
        <f>C133</f>
        <v>2780203.1</v>
      </c>
    </row>
    <row r="133" spans="1:3" ht="12.75">
      <c r="A133" s="25" t="s">
        <v>213</v>
      </c>
      <c r="B133" s="34" t="s">
        <v>179</v>
      </c>
      <c r="C133" s="27">
        <f>SUM(C134:C141)</f>
        <v>2780203.1</v>
      </c>
    </row>
    <row r="134" spans="1:3" ht="220.5" hidden="1">
      <c r="A134" s="25"/>
      <c r="B134" s="36" t="s">
        <v>184</v>
      </c>
      <c r="C134" s="27"/>
    </row>
    <row r="135" spans="1:3" ht="153.75" customHeight="1">
      <c r="A135" s="25" t="s">
        <v>214</v>
      </c>
      <c r="B135" s="50" t="s">
        <v>276</v>
      </c>
      <c r="C135" s="27">
        <f>207066.8-5906.3</f>
        <v>201160.5</v>
      </c>
    </row>
    <row r="136" spans="1:3" ht="170.25" customHeight="1">
      <c r="A136" s="25" t="s">
        <v>214</v>
      </c>
      <c r="B136" s="50" t="s">
        <v>275</v>
      </c>
      <c r="C136" s="27">
        <f>1706214.8-4217.9</f>
        <v>1701996.9000000001</v>
      </c>
    </row>
    <row r="137" spans="1:3" ht="47.25">
      <c r="A137" s="25" t="s">
        <v>214</v>
      </c>
      <c r="B137" s="48" t="s">
        <v>250</v>
      </c>
      <c r="C137" s="27">
        <v>56530.3</v>
      </c>
    </row>
    <row r="138" spans="1:3" ht="94.5">
      <c r="A138" s="25" t="s">
        <v>215</v>
      </c>
      <c r="B138" s="49" t="s">
        <v>261</v>
      </c>
      <c r="C138" s="27">
        <v>1444.3</v>
      </c>
    </row>
    <row r="139" spans="1:3" ht="63">
      <c r="A139" s="25" t="s">
        <v>215</v>
      </c>
      <c r="B139" s="50" t="s">
        <v>262</v>
      </c>
      <c r="C139" s="27">
        <v>2937</v>
      </c>
    </row>
    <row r="140" spans="1:3" ht="127.5" customHeight="1">
      <c r="A140" s="25" t="s">
        <v>216</v>
      </c>
      <c r="B140" s="50" t="s">
        <v>185</v>
      </c>
      <c r="C140" s="27">
        <v>5993.3</v>
      </c>
    </row>
    <row r="141" spans="1:3" ht="159" customHeight="1">
      <c r="A141" s="25" t="s">
        <v>214</v>
      </c>
      <c r="B141" s="50" t="s">
        <v>186</v>
      </c>
      <c r="C141" s="27">
        <f>800016.6+10124.2</f>
        <v>810140.7999999999</v>
      </c>
    </row>
    <row r="142" spans="1:3" ht="12.75">
      <c r="A142" s="20" t="s">
        <v>217</v>
      </c>
      <c r="B142" s="33" t="s">
        <v>180</v>
      </c>
      <c r="C142" s="22">
        <f>C143+C144</f>
        <v>21562.2</v>
      </c>
    </row>
    <row r="143" spans="1:3" ht="63" hidden="1">
      <c r="A143" s="25" t="s">
        <v>218</v>
      </c>
      <c r="B143" s="34" t="s">
        <v>181</v>
      </c>
      <c r="C143" s="27"/>
    </row>
    <row r="144" spans="1:3" ht="31.5">
      <c r="A144" s="25" t="s">
        <v>223</v>
      </c>
      <c r="B144" s="34" t="s">
        <v>182</v>
      </c>
      <c r="C144" s="27">
        <f>SUM(C145:C151)</f>
        <v>21562.2</v>
      </c>
    </row>
    <row r="145" spans="1:3" ht="110.25">
      <c r="A145" s="25" t="s">
        <v>263</v>
      </c>
      <c r="B145" s="34" t="s">
        <v>265</v>
      </c>
      <c r="C145" s="27">
        <f>10669.3-320.5</f>
        <v>10348.8</v>
      </c>
    </row>
    <row r="146" spans="1:3" ht="141.75">
      <c r="A146" s="25" t="s">
        <v>263</v>
      </c>
      <c r="B146" s="47" t="s">
        <v>277</v>
      </c>
      <c r="C146" s="27">
        <v>6758.1</v>
      </c>
    </row>
    <row r="147" spans="1:3" ht="142.5" thickBot="1">
      <c r="A147" s="25" t="s">
        <v>264</v>
      </c>
      <c r="B147" s="47" t="s">
        <v>278</v>
      </c>
      <c r="C147" s="27">
        <v>4455.3</v>
      </c>
    </row>
    <row r="148" spans="1:3" ht="63" hidden="1">
      <c r="A148" s="25" t="s">
        <v>226</v>
      </c>
      <c r="B148" s="34" t="s">
        <v>224</v>
      </c>
      <c r="C148" s="27" t="s">
        <v>246</v>
      </c>
    </row>
    <row r="149" spans="1:3" ht="63" hidden="1">
      <c r="A149" s="25" t="s">
        <v>243</v>
      </c>
      <c r="B149" s="37" t="s">
        <v>239</v>
      </c>
      <c r="C149" s="38"/>
    </row>
    <row r="150" spans="1:3" ht="63" hidden="1">
      <c r="A150" s="25" t="s">
        <v>226</v>
      </c>
      <c r="B150" s="37" t="s">
        <v>244</v>
      </c>
      <c r="C150" s="38"/>
    </row>
    <row r="151" spans="1:3" ht="111" hidden="1" thickBot="1">
      <c r="A151" s="39" t="s">
        <v>243</v>
      </c>
      <c r="B151" s="37" t="s">
        <v>227</v>
      </c>
      <c r="C151" s="38"/>
    </row>
    <row r="152" spans="1:3" ht="47.25" hidden="1">
      <c r="A152" s="17" t="s">
        <v>234</v>
      </c>
      <c r="B152" s="40" t="s">
        <v>235</v>
      </c>
      <c r="C152" s="19">
        <f>C153</f>
        <v>0</v>
      </c>
    </row>
    <row r="153" spans="1:3" ht="65.25" customHeight="1" hidden="1" thickBot="1">
      <c r="A153" s="41" t="s">
        <v>236</v>
      </c>
      <c r="B153" s="42" t="s">
        <v>237</v>
      </c>
      <c r="C153" s="43"/>
    </row>
    <row r="154" spans="1:3" ht="16.5" thickBot="1">
      <c r="A154" s="44"/>
      <c r="B154" s="45" t="s">
        <v>183</v>
      </c>
      <c r="C154" s="46">
        <f>C96+C7+C152</f>
        <v>8616763.2</v>
      </c>
    </row>
    <row r="155" spans="1:3" ht="48" thickBot="1">
      <c r="A155" s="44"/>
      <c r="B155" s="45" t="s">
        <v>258</v>
      </c>
      <c r="C155" s="46">
        <f>C154-C96-C10</f>
        <v>3347245.999999999</v>
      </c>
    </row>
  </sheetData>
  <mergeCells count="3">
    <mergeCell ref="A2:C2"/>
    <mergeCell ref="A3:C3"/>
    <mergeCell ref="A1:C1"/>
  </mergeCells>
  <printOptions horizontalCentered="1"/>
  <pageMargins left="0.2362204724409449" right="0.1968503937007874" top="0.2362204724409449" bottom="0.2362204724409449" header="0.1968503937007874" footer="0.2755905511811024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KLukovnikova</cp:lastModifiedBy>
  <cp:lastPrinted>2018-07-30T10:35:37Z</cp:lastPrinted>
  <dcterms:created xsi:type="dcterms:W3CDTF">1999-02-24T08:03:27Z</dcterms:created>
  <dcterms:modified xsi:type="dcterms:W3CDTF">2018-07-30T10:35:39Z</dcterms:modified>
  <cp:category/>
  <cp:version/>
  <cp:contentType/>
  <cp:contentStatus/>
</cp:coreProperties>
</file>